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KMC\Papers\"/>
    </mc:Choice>
  </mc:AlternateContent>
  <xr:revisionPtr revIDLastSave="0" documentId="13_ncr:1_{A17E7235-7E13-49C1-9C30-D79350C80328}" xr6:coauthVersionLast="38" xr6:coauthVersionMax="38" xr10:uidLastSave="{00000000-0000-0000-0000-000000000000}"/>
  <bookViews>
    <workbookView xWindow="0" yWindow="0" windowWidth="28800" windowHeight="12435" xr2:uid="{00000000-000D-0000-FFFF-FFFF00000000}"/>
  </bookViews>
  <sheets>
    <sheet name="Thermistors" sheetId="1" r:id="rId1"/>
    <sheet name="Potentiometers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6" i="1" l="1"/>
  <c r="F7" i="1" l="1"/>
  <c r="F6" i="1"/>
  <c r="N22" i="1" l="1"/>
  <c r="N18" i="1"/>
  <c r="N16" i="1"/>
  <c r="N14" i="1"/>
  <c r="N12" i="1"/>
  <c r="N10" i="1"/>
  <c r="N8" i="1"/>
  <c r="N20" i="1" l="1"/>
  <c r="N4" i="1"/>
  <c r="N2" i="1"/>
  <c r="F21" i="1" l="1"/>
  <c r="F20" i="1"/>
  <c r="F15" i="1" l="1"/>
  <c r="F14" i="1"/>
  <c r="F10" i="1" l="1"/>
  <c r="F16" i="1"/>
  <c r="F11" i="1"/>
  <c r="F17" i="1" l="1"/>
  <c r="F4" i="1" l="1"/>
  <c r="F19" i="1"/>
  <c r="F3" i="1"/>
  <c r="F5" i="1"/>
  <c r="F18" i="1" l="1"/>
  <c r="F2" i="1"/>
  <c r="F23" i="1" l="1"/>
  <c r="F22" i="1"/>
  <c r="F3" i="2"/>
  <c r="F8" i="1"/>
  <c r="F12" i="1"/>
  <c r="F9" i="1"/>
  <c r="F13" i="1"/>
</calcChain>
</file>

<file path=xl/sharedStrings.xml><?xml version="1.0" encoding="utf-8"?>
<sst xmlns="http://schemas.openxmlformats.org/spreadsheetml/2006/main" count="207" uniqueCount="77">
  <si>
    <t>Type</t>
  </si>
  <si>
    <t>Model</t>
  </si>
  <si>
    <t>Signal</t>
  </si>
  <si>
    <t>Passive</t>
  </si>
  <si>
    <t>10K Potentiometer</t>
  </si>
  <si>
    <t>File</t>
  </si>
  <si>
    <t>Note</t>
  </si>
  <si>
    <t>ZIP</t>
  </si>
  <si>
    <t>10k-STE-Potentiometer.zip</t>
  </si>
  <si>
    <t>STE-6014/17/18/19/20</t>
  </si>
  <si>
    <t>Output Range</t>
  </si>
  <si>
    <t>0.0 to 1.0 (no units)</t>
  </si>
  <si>
    <t>Input Config</t>
  </si>
  <si>
    <t>10K pullup</t>
  </si>
  <si>
    <t>10k-pot_0-to-1_linear.csv</t>
  </si>
  <si>
    <t>10k-pot_-1-to-1_linear.csv</t>
  </si>
  <si>
    <t>Good for setpoints - all positive numbers</t>
  </si>
  <si>
    <t>Use for temperature deltas - positive and negative numbers</t>
  </si>
  <si>
    <t>Vendor</t>
  </si>
  <si>
    <t>KMC</t>
  </si>
  <si>
    <t>Carrier</t>
  </si>
  <si>
    <t>Type 46A</t>
  </si>
  <si>
    <t>carrier-5k_use-10k-pullup_Fahrenheit.csv</t>
  </si>
  <si>
    <t>5k-Carrier-Type46A.zip</t>
  </si>
  <si>
    <t>Barber Coleman</t>
  </si>
  <si>
    <t>TS-902</t>
  </si>
  <si>
    <t>10k-with-11k-shunt-BarberColeman-TS902X.zip</t>
  </si>
  <si>
    <t>BarberColeman-TS902X-11shunt_Fahrenheit.csv</t>
  </si>
  <si>
    <t>carrier-5k_use-10k-pullup_Celsius.csv</t>
  </si>
  <si>
    <t>32 F / 0 C</t>
  </si>
  <si>
    <t>0 F / -18 C</t>
  </si>
  <si>
    <t>77 F / 25 C</t>
  </si>
  <si>
    <t>100 F / 38 C</t>
  </si>
  <si>
    <t>BarberColeman-TS902X-11shunt_Celsius.csv</t>
  </si>
  <si>
    <t>Base Resis</t>
  </si>
  <si>
    <t>5K</t>
  </si>
  <si>
    <t>10K</t>
  </si>
  <si>
    <t>TAC</t>
  </si>
  <si>
    <t>ACI</t>
  </si>
  <si>
    <t>A/20K</t>
  </si>
  <si>
    <t>20K</t>
  </si>
  <si>
    <t>Honeywell</t>
  </si>
  <si>
    <t>20k-aci.zip</t>
  </si>
  <si>
    <t>aci-20k_Celsius.csv</t>
  </si>
  <si>
    <t>aci-20k_Fahrenheit.csv</t>
  </si>
  <si>
    <t>BAPI</t>
  </si>
  <si>
    <t>1.8K</t>
  </si>
  <si>
    <t>1K pullup</t>
  </si>
  <si>
    <t>bapi-1.8k_Fahrenheit.csv</t>
  </si>
  <si>
    <t>1.8k-bapi.zip</t>
  </si>
  <si>
    <t>bapi-1.8k_Celsius.csv</t>
  </si>
  <si>
    <t>Distech</t>
  </si>
  <si>
    <t>Type Z</t>
  </si>
  <si>
    <t>distech-z-10k_Fahrenheit.csv</t>
  </si>
  <si>
    <t>10k-distech-z.zip</t>
  </si>
  <si>
    <t>Curve 20</t>
  </si>
  <si>
    <t>Type Z 10K NTC</t>
  </si>
  <si>
    <t>Carel</t>
  </si>
  <si>
    <t>distech-z-10k_Celsius.csv</t>
  </si>
  <si>
    <t>Various vendors</t>
  </si>
  <si>
    <t>Model/Type</t>
  </si>
  <si>
    <t>mV / deg</t>
  </si>
  <si>
    <t>Daikin</t>
  </si>
  <si>
    <t>"20 K"</t>
  </si>
  <si>
    <t>daikin-20k_Celsius.csv</t>
  </si>
  <si>
    <t>20k-daikin.zip</t>
  </si>
  <si>
    <t>daikin-20k_Fahrenheit.csv</t>
  </si>
  <si>
    <t>C7041</t>
  </si>
  <si>
    <t>honeywell-c7041-20k_Celsius.csv</t>
  </si>
  <si>
    <t>honeywell-c7041-20k_Fahrenheit.csv</t>
  </si>
  <si>
    <t>20k-honeywell-c7041.zip</t>
  </si>
  <si>
    <t>Type 17</t>
  </si>
  <si>
    <t>Note: The mv/deg column is normalized to a 3V reference voltage at 72 F (22.2 C)</t>
  </si>
  <si>
    <t>10K Type 4</t>
  </si>
  <si>
    <t>bapi-10k-4_Celsius.csv</t>
  </si>
  <si>
    <t>bapi-10k-4_Fahrenheit.csv</t>
  </si>
  <si>
    <t>10k-4-bapi.zip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</si>
</sst>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center" vertical="center"/>
    </xf>
    <xf numFmtId="165" fontId="0" fillId="0" borderId="0" xfId="0" applyNumberFormat="1" applyAlignment="1">
      <alignment horizontal="right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tabSelected="1" workbookViewId="0">
      <selection activeCell="G29" sqref="G29"/>
    </sheetView>
  </sheetViews>
  <sheetFormatPr defaultRowHeight="15" x14ac:dyDescent="0.25"/>
  <cols>
    <col min="1" max="1" width="15.28515625" style="1" bestFit="1" customWidth="1"/>
    <col min="2" max="2" width="12" style="1" bestFit="1" customWidth="1"/>
    <col min="3" max="3" width="9.140625" style="1"/>
    <col min="4" max="4" width="10.140625" style="1" bestFit="1" customWidth="1"/>
    <col min="5" max="5" width="11.85546875" style="1" bestFit="1" customWidth="1"/>
    <col min="6" max="6" width="13.28515625" style="1" bestFit="1" customWidth="1"/>
    <col min="7" max="7" width="44.42578125" style="1" bestFit="1" customWidth="1"/>
    <col min="8" max="8" width="43.7109375" style="1" bestFit="1" customWidth="1"/>
    <col min="9" max="9" width="15.42578125" style="4" bestFit="1" customWidth="1"/>
    <col min="10" max="10" width="9.42578125" style="1" bestFit="1" customWidth="1"/>
    <col min="11" max="11" width="8.7109375" style="1" bestFit="1" customWidth="1"/>
    <col min="12" max="12" width="9.7109375" style="1" bestFit="1" customWidth="1"/>
    <col min="13" max="13" width="10.7109375" style="1" bestFit="1" customWidth="1"/>
    <col min="14" max="14" width="9.140625" style="10"/>
  </cols>
  <sheetData>
    <row r="1" spans="1:16" x14ac:dyDescent="0.25">
      <c r="A1" s="5" t="s">
        <v>18</v>
      </c>
      <c r="B1" s="5" t="s">
        <v>60</v>
      </c>
      <c r="C1" s="5" t="s">
        <v>2</v>
      </c>
      <c r="D1" s="5" t="s">
        <v>34</v>
      </c>
      <c r="E1" s="5" t="s">
        <v>12</v>
      </c>
      <c r="F1" s="5" t="s">
        <v>10</v>
      </c>
      <c r="G1" s="5" t="s">
        <v>5</v>
      </c>
      <c r="H1" s="5" t="s">
        <v>7</v>
      </c>
      <c r="I1" s="6" t="s">
        <v>6</v>
      </c>
      <c r="J1" s="5" t="s">
        <v>30</v>
      </c>
      <c r="K1" s="5" t="s">
        <v>29</v>
      </c>
      <c r="L1" s="5" t="s">
        <v>31</v>
      </c>
      <c r="M1" s="5" t="s">
        <v>32</v>
      </c>
      <c r="N1" s="11" t="s">
        <v>61</v>
      </c>
    </row>
    <row r="2" spans="1:16" x14ac:dyDescent="0.25">
      <c r="A2" s="7" t="s">
        <v>38</v>
      </c>
      <c r="B2" s="7" t="s">
        <v>39</v>
      </c>
      <c r="C2" s="7" t="s">
        <v>3</v>
      </c>
      <c r="D2" s="7" t="s">
        <v>40</v>
      </c>
      <c r="E2" s="7" t="s">
        <v>13</v>
      </c>
      <c r="F2" s="7" t="str">
        <f>"-40 to 116 C"</f>
        <v>-40 to 116 C</v>
      </c>
      <c r="G2" s="7" t="s">
        <v>43</v>
      </c>
      <c r="H2" s="7" t="s">
        <v>42</v>
      </c>
      <c r="I2" s="8" t="s">
        <v>55</v>
      </c>
      <c r="J2" s="9">
        <v>193390</v>
      </c>
      <c r="K2" s="9">
        <v>70160</v>
      </c>
      <c r="L2" s="9">
        <v>20000</v>
      </c>
      <c r="M2" s="9">
        <v>11245</v>
      </c>
      <c r="N2" s="12">
        <f>N3*5/9</f>
        <v>27.888888888888889</v>
      </c>
      <c r="P2" s="13" t="s">
        <v>72</v>
      </c>
    </row>
    <row r="3" spans="1:16" x14ac:dyDescent="0.25">
      <c r="A3" s="7" t="s">
        <v>38</v>
      </c>
      <c r="B3" s="7" t="s">
        <v>39</v>
      </c>
      <c r="C3" s="7" t="s">
        <v>3</v>
      </c>
      <c r="D3" s="7" t="s">
        <v>40</v>
      </c>
      <c r="E3" s="7" t="s">
        <v>13</v>
      </c>
      <c r="F3" s="7" t="str">
        <f>"-40 to 240 F"</f>
        <v>-40 to 240 F</v>
      </c>
      <c r="G3" s="7" t="s">
        <v>44</v>
      </c>
      <c r="H3" s="7" t="s">
        <v>42</v>
      </c>
      <c r="I3" s="8" t="s">
        <v>55</v>
      </c>
      <c r="J3" s="9">
        <v>193390</v>
      </c>
      <c r="K3" s="9">
        <v>70160</v>
      </c>
      <c r="L3" s="9">
        <v>20000</v>
      </c>
      <c r="M3" s="9">
        <v>11245</v>
      </c>
      <c r="N3" s="12">
        <v>50.2</v>
      </c>
    </row>
    <row r="4" spans="1:16" ht="15" customHeight="1" x14ac:dyDescent="0.25">
      <c r="A4" s="7" t="s">
        <v>45</v>
      </c>
      <c r="B4" s="7" t="s">
        <v>46</v>
      </c>
      <c r="C4" s="7" t="s">
        <v>3</v>
      </c>
      <c r="D4" s="7" t="s">
        <v>46</v>
      </c>
      <c r="E4" s="7" t="s">
        <v>47</v>
      </c>
      <c r="F4" s="7" t="str">
        <f>"-55 to 150 C"</f>
        <v>-55 to 150 C</v>
      </c>
      <c r="G4" s="7" t="s">
        <v>50</v>
      </c>
      <c r="H4" s="7" t="s">
        <v>49</v>
      </c>
      <c r="I4" s="8" t="s">
        <v>59</v>
      </c>
      <c r="J4" s="9">
        <v>11168</v>
      </c>
      <c r="K4" s="9">
        <v>4962</v>
      </c>
      <c r="L4" s="9">
        <v>1800</v>
      </c>
      <c r="M4" s="9">
        <v>1133</v>
      </c>
      <c r="N4" s="12">
        <f>N5*5/9</f>
        <v>14.111111111111111</v>
      </c>
    </row>
    <row r="5" spans="1:16" x14ac:dyDescent="0.25">
      <c r="A5" s="7" t="s">
        <v>45</v>
      </c>
      <c r="B5" s="7" t="s">
        <v>46</v>
      </c>
      <c r="C5" s="7" t="s">
        <v>3</v>
      </c>
      <c r="D5" s="7" t="s">
        <v>46</v>
      </c>
      <c r="E5" s="7" t="s">
        <v>47</v>
      </c>
      <c r="F5" s="7" t="str">
        <f>"-67 to 302 F"</f>
        <v>-67 to 302 F</v>
      </c>
      <c r="G5" s="7" t="s">
        <v>48</v>
      </c>
      <c r="H5" s="7" t="s">
        <v>49</v>
      </c>
      <c r="I5" s="8" t="s">
        <v>59</v>
      </c>
      <c r="J5" s="9">
        <v>11168</v>
      </c>
      <c r="K5" s="9">
        <v>4962</v>
      </c>
      <c r="L5" s="9">
        <v>1800</v>
      </c>
      <c r="M5" s="9">
        <v>1133</v>
      </c>
      <c r="N5" s="12">
        <v>25.4</v>
      </c>
    </row>
    <row r="6" spans="1:16" x14ac:dyDescent="0.25">
      <c r="A6" s="7" t="s">
        <v>45</v>
      </c>
      <c r="B6" s="7" t="s">
        <v>73</v>
      </c>
      <c r="C6" s="7" t="s">
        <v>3</v>
      </c>
      <c r="D6" s="7" t="s">
        <v>36</v>
      </c>
      <c r="E6" s="7" t="s">
        <v>13</v>
      </c>
      <c r="F6" s="7" t="str">
        <f>"-32 to 77 C"</f>
        <v>-32 to 77 C</v>
      </c>
      <c r="G6" s="7" t="s">
        <v>74</v>
      </c>
      <c r="H6" s="7" t="s">
        <v>76</v>
      </c>
      <c r="I6" s="8"/>
      <c r="J6" s="9">
        <v>60803</v>
      </c>
      <c r="K6" s="9">
        <v>27348</v>
      </c>
      <c r="L6" s="9">
        <v>10000</v>
      </c>
      <c r="M6" s="9">
        <v>6314</v>
      </c>
      <c r="N6" s="12">
        <f>N7*5/9</f>
        <v>15.777777777777779</v>
      </c>
    </row>
    <row r="7" spans="1:16" x14ac:dyDescent="0.25">
      <c r="A7" s="7" t="s">
        <v>45</v>
      </c>
      <c r="B7" s="7" t="s">
        <v>73</v>
      </c>
      <c r="C7" s="7" t="s">
        <v>3</v>
      </c>
      <c r="D7" s="7" t="s">
        <v>36</v>
      </c>
      <c r="E7" s="7" t="s">
        <v>13</v>
      </c>
      <c r="F7" s="7" t="str">
        <f>"-25 to 170 F"</f>
        <v>-25 to 170 F</v>
      </c>
      <c r="G7" s="7" t="s">
        <v>75</v>
      </c>
      <c r="H7" s="7" t="s">
        <v>76</v>
      </c>
      <c r="I7" s="8"/>
      <c r="J7" s="9">
        <v>60803</v>
      </c>
      <c r="K7" s="9">
        <v>27348</v>
      </c>
      <c r="L7" s="9">
        <v>10000</v>
      </c>
      <c r="M7" s="9">
        <v>6314</v>
      </c>
      <c r="N7" s="12">
        <v>28.4</v>
      </c>
    </row>
    <row r="8" spans="1:16" x14ac:dyDescent="0.25">
      <c r="A8" s="7" t="s">
        <v>24</v>
      </c>
      <c r="B8" s="7" t="s">
        <v>25</v>
      </c>
      <c r="C8" s="7" t="s">
        <v>3</v>
      </c>
      <c r="D8" s="7" t="s">
        <v>36</v>
      </c>
      <c r="E8" s="7" t="s">
        <v>13</v>
      </c>
      <c r="F8" s="7" t="str">
        <f>"-40 to 121 C"</f>
        <v>-40 to 121 C</v>
      </c>
      <c r="G8" s="7" t="s">
        <v>33</v>
      </c>
      <c r="H8" s="7" t="s">
        <v>26</v>
      </c>
      <c r="I8" s="8"/>
      <c r="J8" s="9">
        <v>9527</v>
      </c>
      <c r="K8" s="9">
        <v>8012</v>
      </c>
      <c r="L8" s="9">
        <v>5238</v>
      </c>
      <c r="M8" s="9">
        <v>3893</v>
      </c>
      <c r="N8" s="12">
        <f>N9*5/9</f>
        <v>15.166666666666666</v>
      </c>
    </row>
    <row r="9" spans="1:16" x14ac:dyDescent="0.25">
      <c r="A9" s="7" t="s">
        <v>24</v>
      </c>
      <c r="B9" s="7" t="s">
        <v>25</v>
      </c>
      <c r="C9" s="7" t="s">
        <v>3</v>
      </c>
      <c r="D9" s="7" t="s">
        <v>36</v>
      </c>
      <c r="E9" s="7" t="s">
        <v>13</v>
      </c>
      <c r="F9" s="7" t="str">
        <f>"-40 to 250 F"</f>
        <v>-40 to 250 F</v>
      </c>
      <c r="G9" s="7" t="s">
        <v>27</v>
      </c>
      <c r="H9" s="7" t="s">
        <v>26</v>
      </c>
      <c r="I9" s="8"/>
      <c r="J9" s="9">
        <v>9527</v>
      </c>
      <c r="K9" s="9">
        <v>8012</v>
      </c>
      <c r="L9" s="9">
        <v>5238</v>
      </c>
      <c r="M9" s="9">
        <v>3893</v>
      </c>
      <c r="N9" s="12">
        <v>27.3</v>
      </c>
    </row>
    <row r="10" spans="1:16" x14ac:dyDescent="0.25">
      <c r="A10" s="7" t="s">
        <v>57</v>
      </c>
      <c r="B10" s="7" t="s">
        <v>52</v>
      </c>
      <c r="C10" s="7" t="s">
        <v>3</v>
      </c>
      <c r="D10" s="7" t="s">
        <v>36</v>
      </c>
      <c r="E10" s="7" t="s">
        <v>13</v>
      </c>
      <c r="F10" s="7" t="str">
        <f>"-40 to 121 C"</f>
        <v>-40 to 121 C</v>
      </c>
      <c r="G10" s="7" t="s">
        <v>58</v>
      </c>
      <c r="H10" s="7" t="s">
        <v>54</v>
      </c>
      <c r="I10" s="8" t="s">
        <v>56</v>
      </c>
      <c r="J10" s="9">
        <v>60620</v>
      </c>
      <c r="K10" s="9">
        <v>27197</v>
      </c>
      <c r="L10" s="9">
        <v>10000</v>
      </c>
      <c r="M10" s="9">
        <v>6277</v>
      </c>
      <c r="N10" s="12">
        <f>N11*5/9</f>
        <v>0</v>
      </c>
    </row>
    <row r="11" spans="1:16" x14ac:dyDescent="0.25">
      <c r="A11" s="7" t="s">
        <v>57</v>
      </c>
      <c r="B11" s="7" t="s">
        <v>52</v>
      </c>
      <c r="C11" s="7" t="s">
        <v>3</v>
      </c>
      <c r="D11" s="7" t="s">
        <v>36</v>
      </c>
      <c r="E11" s="7" t="s">
        <v>13</v>
      </c>
      <c r="F11" s="7" t="str">
        <f>"-40 to 250 F"</f>
        <v>-40 to 250 F</v>
      </c>
      <c r="G11" s="7" t="s">
        <v>53</v>
      </c>
      <c r="H11" s="7" t="s">
        <v>54</v>
      </c>
      <c r="I11" s="8" t="s">
        <v>56</v>
      </c>
      <c r="J11" s="9">
        <v>60620</v>
      </c>
      <c r="K11" s="9">
        <v>27197</v>
      </c>
      <c r="L11" s="9">
        <v>10000</v>
      </c>
      <c r="M11" s="9">
        <v>6277</v>
      </c>
      <c r="N11" s="12"/>
    </row>
    <row r="12" spans="1:16" x14ac:dyDescent="0.25">
      <c r="A12" s="7" t="s">
        <v>20</v>
      </c>
      <c r="B12" s="7" t="s">
        <v>21</v>
      </c>
      <c r="C12" s="7" t="s">
        <v>3</v>
      </c>
      <c r="D12" s="7" t="s">
        <v>35</v>
      </c>
      <c r="E12" s="7" t="s">
        <v>13</v>
      </c>
      <c r="F12" s="7" t="str">
        <f>"-32 to 107 C"</f>
        <v>-32 to 107 C</v>
      </c>
      <c r="G12" s="7" t="s">
        <v>28</v>
      </c>
      <c r="H12" s="7" t="s">
        <v>23</v>
      </c>
      <c r="I12" s="8"/>
      <c r="J12" s="9">
        <v>42679</v>
      </c>
      <c r="K12" s="9">
        <v>16346</v>
      </c>
      <c r="L12" s="9">
        <v>4976</v>
      </c>
      <c r="M12" s="9">
        <v>2898</v>
      </c>
      <c r="N12" s="12">
        <f>N13*5/9</f>
        <v>31.277777777777779</v>
      </c>
    </row>
    <row r="13" spans="1:16" x14ac:dyDescent="0.25">
      <c r="A13" s="7" t="s">
        <v>20</v>
      </c>
      <c r="B13" s="7" t="s">
        <v>21</v>
      </c>
      <c r="C13" s="7" t="s">
        <v>3</v>
      </c>
      <c r="D13" s="7" t="s">
        <v>35</v>
      </c>
      <c r="E13" s="7" t="s">
        <v>13</v>
      </c>
      <c r="F13" s="7" t="str">
        <f>"-25 to 225 F"</f>
        <v>-25 to 225 F</v>
      </c>
      <c r="G13" s="7" t="s">
        <v>22</v>
      </c>
      <c r="H13" s="7" t="s">
        <v>23</v>
      </c>
      <c r="I13" s="8"/>
      <c r="J13" s="9">
        <v>42679</v>
      </c>
      <c r="K13" s="9">
        <v>16346</v>
      </c>
      <c r="L13" s="9">
        <v>4976</v>
      </c>
      <c r="M13" s="9">
        <v>2898</v>
      </c>
      <c r="N13" s="12">
        <v>56.3</v>
      </c>
    </row>
    <row r="14" spans="1:16" x14ac:dyDescent="0.25">
      <c r="A14" s="7" t="s">
        <v>62</v>
      </c>
      <c r="B14" s="7" t="s">
        <v>63</v>
      </c>
      <c r="C14" s="7" t="s">
        <v>3</v>
      </c>
      <c r="D14" s="7" t="s">
        <v>40</v>
      </c>
      <c r="E14" s="7" t="s">
        <v>13</v>
      </c>
      <c r="F14" s="7" t="str">
        <f>"-20 to 80 C"</f>
        <v>-20 to 80 C</v>
      </c>
      <c r="G14" s="7" t="s">
        <v>64</v>
      </c>
      <c r="H14" s="7" t="s">
        <v>65</v>
      </c>
      <c r="I14" s="8"/>
      <c r="J14" s="9">
        <v>174520</v>
      </c>
      <c r="K14" s="9">
        <v>65294</v>
      </c>
      <c r="L14" s="9">
        <v>20000</v>
      </c>
      <c r="M14" s="9">
        <v>11740</v>
      </c>
      <c r="N14" s="12">
        <f>N15*5/9</f>
        <v>28.277777777777779</v>
      </c>
    </row>
    <row r="15" spans="1:16" x14ac:dyDescent="0.25">
      <c r="A15" s="7" t="s">
        <v>62</v>
      </c>
      <c r="B15" s="7" t="s">
        <v>63</v>
      </c>
      <c r="C15" s="7" t="s">
        <v>3</v>
      </c>
      <c r="D15" s="7" t="s">
        <v>40</v>
      </c>
      <c r="E15" s="7" t="s">
        <v>13</v>
      </c>
      <c r="F15" s="7" t="str">
        <f>"-4 to 176 C"</f>
        <v>-4 to 176 C</v>
      </c>
      <c r="G15" s="7" t="s">
        <v>66</v>
      </c>
      <c r="H15" s="7" t="s">
        <v>65</v>
      </c>
      <c r="I15" s="8"/>
      <c r="J15" s="9">
        <v>174520</v>
      </c>
      <c r="K15" s="9">
        <v>65294</v>
      </c>
      <c r="L15" s="9">
        <v>20000</v>
      </c>
      <c r="M15" s="9">
        <v>11740</v>
      </c>
      <c r="N15" s="12">
        <v>50.9</v>
      </c>
    </row>
    <row r="16" spans="1:16" x14ac:dyDescent="0.25">
      <c r="A16" s="7" t="s">
        <v>51</v>
      </c>
      <c r="B16" s="7" t="s">
        <v>52</v>
      </c>
      <c r="C16" s="7" t="s">
        <v>3</v>
      </c>
      <c r="D16" s="7" t="s">
        <v>36</v>
      </c>
      <c r="E16" s="7" t="s">
        <v>13</v>
      </c>
      <c r="F16" s="7" t="str">
        <f>"-40 to 121 C"</f>
        <v>-40 to 121 C</v>
      </c>
      <c r="G16" s="7" t="s">
        <v>58</v>
      </c>
      <c r="H16" s="7" t="s">
        <v>54</v>
      </c>
      <c r="I16" s="8" t="s">
        <v>56</v>
      </c>
      <c r="J16" s="9">
        <v>60620</v>
      </c>
      <c r="K16" s="9">
        <v>27197</v>
      </c>
      <c r="L16" s="9">
        <v>10000</v>
      </c>
      <c r="M16" s="9">
        <v>6277</v>
      </c>
      <c r="N16" s="12">
        <f>N17*5/9</f>
        <v>0</v>
      </c>
    </row>
    <row r="17" spans="1:14" x14ac:dyDescent="0.25">
      <c r="A17" s="7" t="s">
        <v>51</v>
      </c>
      <c r="B17" s="7" t="s">
        <v>52</v>
      </c>
      <c r="C17" s="7" t="s">
        <v>3</v>
      </c>
      <c r="D17" s="7" t="s">
        <v>36</v>
      </c>
      <c r="E17" s="7" t="s">
        <v>13</v>
      </c>
      <c r="F17" s="7" t="str">
        <f>"-40 to 250 F"</f>
        <v>-40 to 250 F</v>
      </c>
      <c r="G17" s="7" t="s">
        <v>53</v>
      </c>
      <c r="H17" s="7" t="s">
        <v>54</v>
      </c>
      <c r="I17" s="8" t="s">
        <v>56</v>
      </c>
      <c r="J17" s="9">
        <v>60620</v>
      </c>
      <c r="K17" s="9">
        <v>27197</v>
      </c>
      <c r="L17" s="9">
        <v>10000</v>
      </c>
      <c r="M17" s="9">
        <v>6277</v>
      </c>
      <c r="N17" s="12"/>
    </row>
    <row r="18" spans="1:14" x14ac:dyDescent="0.25">
      <c r="A18" s="7" t="s">
        <v>41</v>
      </c>
      <c r="B18" s="7" t="s">
        <v>63</v>
      </c>
      <c r="C18" s="7" t="s">
        <v>3</v>
      </c>
      <c r="D18" s="7" t="s">
        <v>40</v>
      </c>
      <c r="E18" s="7" t="s">
        <v>13</v>
      </c>
      <c r="F18" s="7" t="str">
        <f>"-40 to 116 C"</f>
        <v>-40 to 116 C</v>
      </c>
      <c r="G18" s="7" t="s">
        <v>43</v>
      </c>
      <c r="H18" s="7" t="s">
        <v>42</v>
      </c>
      <c r="I18" s="8" t="s">
        <v>55</v>
      </c>
      <c r="J18" s="9">
        <v>193390</v>
      </c>
      <c r="K18" s="9">
        <v>70160</v>
      </c>
      <c r="L18" s="9">
        <v>20000</v>
      </c>
      <c r="M18" s="9">
        <v>11245</v>
      </c>
      <c r="N18" s="12">
        <f>N19*5/9</f>
        <v>0</v>
      </c>
    </row>
    <row r="19" spans="1:14" x14ac:dyDescent="0.25">
      <c r="A19" s="7" t="s">
        <v>41</v>
      </c>
      <c r="B19" s="7" t="s">
        <v>63</v>
      </c>
      <c r="C19" s="7" t="s">
        <v>3</v>
      </c>
      <c r="D19" s="7" t="s">
        <v>40</v>
      </c>
      <c r="E19" s="7" t="s">
        <v>13</v>
      </c>
      <c r="F19" s="7" t="str">
        <f>"-40 to 240 F"</f>
        <v>-40 to 240 F</v>
      </c>
      <c r="G19" s="7" t="s">
        <v>44</v>
      </c>
      <c r="H19" s="7" t="s">
        <v>42</v>
      </c>
      <c r="I19" s="8" t="s">
        <v>55</v>
      </c>
      <c r="J19" s="9">
        <v>193390</v>
      </c>
      <c r="K19" s="9">
        <v>70160</v>
      </c>
      <c r="L19" s="9">
        <v>20000</v>
      </c>
      <c r="M19" s="9">
        <v>11245</v>
      </c>
      <c r="N19" s="12"/>
    </row>
    <row r="20" spans="1:14" x14ac:dyDescent="0.25">
      <c r="A20" s="7" t="s">
        <v>41</v>
      </c>
      <c r="B20" s="7" t="s">
        <v>67</v>
      </c>
      <c r="C20" s="7" t="s">
        <v>3</v>
      </c>
      <c r="D20" s="7" t="s">
        <v>40</v>
      </c>
      <c r="E20" s="7" t="s">
        <v>13</v>
      </c>
      <c r="F20" s="7" t="str">
        <f>"-40 to 189 C"</f>
        <v>-40 to 189 C</v>
      </c>
      <c r="G20" s="7" t="s">
        <v>68</v>
      </c>
      <c r="H20" s="7" t="s">
        <v>70</v>
      </c>
      <c r="I20" s="8" t="s">
        <v>71</v>
      </c>
      <c r="J20" s="9">
        <v>194800</v>
      </c>
      <c r="K20" s="9">
        <v>70600</v>
      </c>
      <c r="L20" s="9">
        <v>20000</v>
      </c>
      <c r="M20" s="9">
        <v>11245</v>
      </c>
      <c r="N20" s="12">
        <f>N21*5/9</f>
        <v>30.166666666666668</v>
      </c>
    </row>
    <row r="21" spans="1:14" x14ac:dyDescent="0.25">
      <c r="A21" s="7" t="s">
        <v>41</v>
      </c>
      <c r="B21" s="7" t="s">
        <v>67</v>
      </c>
      <c r="C21" s="7" t="s">
        <v>3</v>
      </c>
      <c r="D21" s="7" t="s">
        <v>40</v>
      </c>
      <c r="E21" s="7" t="s">
        <v>13</v>
      </c>
      <c r="F21" s="7" t="str">
        <f>"-40 to 300 F"</f>
        <v>-40 to 300 F</v>
      </c>
      <c r="G21" s="7" t="s">
        <v>69</v>
      </c>
      <c r="H21" s="7" t="s">
        <v>70</v>
      </c>
      <c r="I21" s="8" t="s">
        <v>71</v>
      </c>
      <c r="J21" s="9">
        <v>194800</v>
      </c>
      <c r="K21" s="9">
        <v>70600</v>
      </c>
      <c r="L21" s="9">
        <v>20000</v>
      </c>
      <c r="M21" s="9">
        <v>11245</v>
      </c>
      <c r="N21" s="12">
        <v>54.3</v>
      </c>
    </row>
    <row r="22" spans="1:14" x14ac:dyDescent="0.25">
      <c r="A22" s="7" t="s">
        <v>37</v>
      </c>
      <c r="B22" s="7" t="s">
        <v>25</v>
      </c>
      <c r="C22" s="7" t="s">
        <v>3</v>
      </c>
      <c r="D22" s="7" t="s">
        <v>36</v>
      </c>
      <c r="E22" s="7" t="s">
        <v>13</v>
      </c>
      <c r="F22" s="7" t="str">
        <f>"-40 to 121 C"</f>
        <v>-40 to 121 C</v>
      </c>
      <c r="G22" s="7" t="s">
        <v>33</v>
      </c>
      <c r="H22" s="7" t="s">
        <v>26</v>
      </c>
      <c r="I22" s="8"/>
      <c r="J22" s="9">
        <v>9527</v>
      </c>
      <c r="K22" s="9">
        <v>8012</v>
      </c>
      <c r="L22" s="9">
        <v>5238</v>
      </c>
      <c r="M22" s="9">
        <v>3893</v>
      </c>
      <c r="N22" s="12">
        <f>N23*5/9</f>
        <v>15.166666666666666</v>
      </c>
    </row>
    <row r="23" spans="1:14" x14ac:dyDescent="0.25">
      <c r="A23" s="7" t="s">
        <v>37</v>
      </c>
      <c r="B23" s="7" t="s">
        <v>25</v>
      </c>
      <c r="C23" s="7" t="s">
        <v>3</v>
      </c>
      <c r="D23" s="7" t="s">
        <v>36</v>
      </c>
      <c r="E23" s="7" t="s">
        <v>13</v>
      </c>
      <c r="F23" s="7" t="str">
        <f>"-40 to 250 F"</f>
        <v>-40 to 250 F</v>
      </c>
      <c r="G23" s="7" t="s">
        <v>27</v>
      </c>
      <c r="H23" s="7" t="s">
        <v>26</v>
      </c>
      <c r="I23" s="8"/>
      <c r="J23" s="9">
        <v>9527</v>
      </c>
      <c r="K23" s="9">
        <v>8012</v>
      </c>
      <c r="L23" s="9">
        <v>5238</v>
      </c>
      <c r="M23" s="9">
        <v>3893</v>
      </c>
      <c r="N23" s="12">
        <v>27.3</v>
      </c>
    </row>
  </sheetData>
  <sortState ref="A2:N23">
    <sortCondition ref="A2:A23"/>
    <sortCondition ref="B2:B23"/>
    <sortCondition ref="G2:G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3CBEB-A372-41A0-832A-21105070CC5A}">
  <dimension ref="A1:I3"/>
  <sheetViews>
    <sheetView topLeftCell="B1" workbookViewId="0">
      <selection activeCell="G17" sqref="G17"/>
    </sheetView>
  </sheetViews>
  <sheetFormatPr defaultRowHeight="15" x14ac:dyDescent="0.25"/>
  <cols>
    <col min="1" max="1" width="18" style="3" bestFit="1" customWidth="1"/>
    <col min="2" max="2" width="16.7109375" style="1" customWidth="1"/>
    <col min="3" max="3" width="20.42578125" style="1" bestFit="1" customWidth="1"/>
    <col min="4" max="4" width="9.140625" style="1"/>
    <col min="5" max="5" width="11.85546875" style="1" bestFit="1" customWidth="1"/>
    <col min="6" max="6" width="18.140625" style="1" bestFit="1" customWidth="1"/>
    <col min="7" max="7" width="24.5703125" style="1" bestFit="1" customWidth="1"/>
    <col min="8" max="8" width="25.140625" style="1" bestFit="1" customWidth="1"/>
    <col min="9" max="9" width="46.140625" style="4" customWidth="1"/>
  </cols>
  <sheetData>
    <row r="1" spans="1:9" x14ac:dyDescent="0.25">
      <c r="A1" s="2" t="s">
        <v>0</v>
      </c>
      <c r="B1" s="5" t="s">
        <v>18</v>
      </c>
      <c r="C1" s="5" t="s">
        <v>1</v>
      </c>
      <c r="D1" s="5" t="s">
        <v>2</v>
      </c>
      <c r="E1" s="5" t="s">
        <v>12</v>
      </c>
      <c r="F1" s="5" t="s">
        <v>10</v>
      </c>
      <c r="G1" s="5" t="s">
        <v>5</v>
      </c>
      <c r="H1" s="5" t="s">
        <v>7</v>
      </c>
      <c r="I1" s="6" t="s">
        <v>6</v>
      </c>
    </row>
    <row r="2" spans="1:9" x14ac:dyDescent="0.25">
      <c r="A2" s="3" t="s">
        <v>4</v>
      </c>
      <c r="B2" s="7" t="s">
        <v>19</v>
      </c>
      <c r="C2" s="7" t="s">
        <v>9</v>
      </c>
      <c r="D2" s="7" t="s">
        <v>3</v>
      </c>
      <c r="E2" s="7" t="s">
        <v>13</v>
      </c>
      <c r="F2" s="7" t="s">
        <v>11</v>
      </c>
      <c r="G2" s="7" t="s">
        <v>14</v>
      </c>
      <c r="H2" s="7" t="s">
        <v>8</v>
      </c>
      <c r="I2" s="8" t="s">
        <v>16</v>
      </c>
    </row>
    <row r="3" spans="1:9" ht="30" x14ac:dyDescent="0.25">
      <c r="A3" s="3" t="s">
        <v>4</v>
      </c>
      <c r="B3" s="7" t="s">
        <v>19</v>
      </c>
      <c r="C3" s="7" t="s">
        <v>9</v>
      </c>
      <c r="D3" s="7" t="s">
        <v>3</v>
      </c>
      <c r="E3" s="7" t="s">
        <v>13</v>
      </c>
      <c r="F3" s="7" t="str">
        <f>"-1.0 to 1.0 (no units)"</f>
        <v>-1.0 to 1.0 (no units)</v>
      </c>
      <c r="G3" s="7" t="s">
        <v>15</v>
      </c>
      <c r="H3" s="7" t="s">
        <v>8</v>
      </c>
      <c r="I3" s="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Thermistors</vt:lpstr>
      <vt:lpstr>Potentiometers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Bohlmann</dc:creator>
  <cp:lastModifiedBy>Dave Bohlmann</cp:lastModifiedBy>
  <dcterms:created xsi:type="dcterms:W3CDTF">2018-05-22T12:53:03Z</dcterms:created>
  <dcterms:modified xsi:type="dcterms:W3CDTF">2018-11-07T17:52:01Z</dcterms:modified>
</cp:coreProperties>
</file>